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136" windowWidth="29060" windowHeight="11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<sst xmlns="http://schemas.openxmlformats.org/spreadsheetml/2006/main" count="68" uniqueCount="60">
  <si>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K</t>
  </si>
  <si>
    <t>Total Points</t>
  </si>
  <si>
    <t>Weight</t>
  </si>
  <si>
    <t>Grade</t>
  </si>
  <si>
    <t>F</t>
  </si>
  <si>
    <t>B</t>
  </si>
  <si>
    <t>Quiz01</t>
  </si>
  <si>
    <t>Quiz02</t>
  </si>
  <si>
    <t>Quiz04</t>
  </si>
  <si>
    <t xml:space="preserve"> </t>
  </si>
  <si>
    <t>ID #</t>
  </si>
  <si>
    <t>Last Name</t>
  </si>
  <si>
    <t>First Name</t>
  </si>
  <si>
    <t>Middle</t>
  </si>
  <si>
    <t>average</t>
  </si>
  <si>
    <t>standard deviation</t>
  </si>
  <si>
    <t>count (n)</t>
  </si>
  <si>
    <t>high score</t>
  </si>
  <si>
    <t>low score</t>
  </si>
  <si>
    <t>median score</t>
  </si>
  <si>
    <t>mode score</t>
  </si>
  <si>
    <t>Quiz Total</t>
  </si>
  <si>
    <t>Midterm Total</t>
  </si>
  <si>
    <t>Exam #1 Raw Score</t>
  </si>
  <si>
    <t>#As</t>
  </si>
  <si>
    <t>#Bs</t>
  </si>
  <si>
    <t>#Cs</t>
  </si>
  <si>
    <t>#Ds</t>
  </si>
  <si>
    <t>#Fs</t>
  </si>
  <si>
    <t>Score</t>
  </si>
  <si>
    <t>#</t>
  </si>
  <si>
    <t>%</t>
  </si>
  <si>
    <t>Quiz03</t>
  </si>
  <si>
    <t>A</t>
  </si>
  <si>
    <t>123-45-6789</t>
  </si>
  <si>
    <t>Blow</t>
  </si>
  <si>
    <t>Joe</t>
  </si>
  <si>
    <t>W</t>
  </si>
  <si>
    <t>Doe</t>
  </si>
  <si>
    <t>Jane</t>
  </si>
  <si>
    <t>Nobody</t>
  </si>
  <si>
    <t>Sally</t>
  </si>
  <si>
    <t>E</t>
  </si>
  <si>
    <t>Ordinary</t>
  </si>
  <si>
    <t>Guy</t>
  </si>
  <si>
    <t>Person</t>
  </si>
  <si>
    <t>Just</t>
  </si>
  <si>
    <t>Exam #2 Raw</t>
  </si>
  <si>
    <t>Exam #3 Raw</t>
  </si>
  <si>
    <t>This gradebook is set up to drop the low quiz score and the low midterm exam score</t>
  </si>
  <si>
    <t>Final Raw</t>
  </si>
  <si>
    <t>Final Pts</t>
  </si>
  <si>
    <t>Exam #3 Pts</t>
  </si>
  <si>
    <t>Exam #2 Pts</t>
  </si>
  <si>
    <t>Exam #1 Pts</t>
  </si>
  <si>
    <t>D</t>
  </si>
  <si>
    <t>C</t>
  </si>
  <si>
    <t>M</t>
  </si>
  <si>
    <t>Statistical Approach</t>
  </si>
  <si>
    <t>Standards Approach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</si>
</sst>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F16" sqref="F16"/>
    </sheetView>
  </sheetViews>
  <sheetFormatPr defaultColWidth="11.00390625" defaultRowHeight="12"/>
  <cols>
    <col min="1" max="1" width="13.625" style="0" customWidth="1"/>
    <col min="2" max="2" width="13.375" style="0" customWidth="1"/>
    <col min="4" max="4" width="4.875" style="0" customWidth="1"/>
    <col min="5" max="5" width="1.12109375" style="0" customWidth="1"/>
    <col min="6" max="6" width="5.625" style="1" customWidth="1"/>
    <col min="7" max="9" width="5.875" style="0" customWidth="1"/>
    <col min="11" max="11" width="2.625" style="0" customWidth="1"/>
    <col min="12" max="12" width="8.00390625" style="0" customWidth="1"/>
    <col min="19" max="19" width="6.00390625" style="0" customWidth="1"/>
    <col min="20" max="20" width="9.375" style="0" customWidth="1"/>
    <col min="21" max="21" width="2.125" style="0" customWidth="1"/>
    <col min="23" max="23" width="4.125" style="5" customWidth="1"/>
    <col min="24" max="24" width="6.125" style="4" customWidth="1"/>
    <col min="25" max="25" width="4.00390625" style="0" customWidth="1"/>
    <col min="26" max="26" width="8.375" style="0" customWidth="1"/>
  </cols>
  <sheetData>
    <row r="1" spans="24:27" ht="12.75">
      <c r="X1" s="4" t="s">
        <v>58</v>
      </c>
      <c r="AA1" t="s">
        <v>59</v>
      </c>
    </row>
    <row r="2" spans="1:27" ht="12.75">
      <c r="A2" t="s">
        <v>10</v>
      </c>
      <c r="B2" t="s">
        <v>11</v>
      </c>
      <c r="C2" t="s">
        <v>12</v>
      </c>
      <c r="D2" t="s">
        <v>13</v>
      </c>
      <c r="F2" s="1" t="s">
        <v>6</v>
      </c>
      <c r="G2" t="s">
        <v>7</v>
      </c>
      <c r="H2" t="s">
        <v>32</v>
      </c>
      <c r="I2" t="s">
        <v>8</v>
      </c>
      <c r="J2" t="s">
        <v>21</v>
      </c>
      <c r="L2" t="s">
        <v>23</v>
      </c>
      <c r="M2" t="s">
        <v>54</v>
      </c>
      <c r="N2" t="s">
        <v>47</v>
      </c>
      <c r="O2" t="s">
        <v>53</v>
      </c>
      <c r="P2" t="s">
        <v>48</v>
      </c>
      <c r="Q2" t="s">
        <v>52</v>
      </c>
      <c r="R2" t="s">
        <v>22</v>
      </c>
      <c r="S2" t="s">
        <v>50</v>
      </c>
      <c r="T2" t="s">
        <v>51</v>
      </c>
      <c r="V2" t="s">
        <v>1</v>
      </c>
      <c r="W2" s="5" t="s">
        <v>31</v>
      </c>
      <c r="X2" s="4" t="s">
        <v>2</v>
      </c>
      <c r="Y2" t="s">
        <v>3</v>
      </c>
      <c r="AA2" t="s">
        <v>3</v>
      </c>
    </row>
    <row r="3" spans="1:27" ht="12.75">
      <c r="A3" t="s">
        <v>34</v>
      </c>
      <c r="B3" t="s">
        <v>35</v>
      </c>
      <c r="C3" t="s">
        <v>36</v>
      </c>
      <c r="D3" t="s">
        <v>37</v>
      </c>
      <c r="F3" s="3">
        <v>8.5</v>
      </c>
      <c r="G3">
        <v>8</v>
      </c>
      <c r="H3">
        <v>4</v>
      </c>
      <c r="I3">
        <v>9</v>
      </c>
      <c r="J3">
        <f>IF(COUNT(F3:I3)=4,SUM(F3:I3)-MIN(F3:I3),SUM(F3:I3))</f>
        <v>25.5</v>
      </c>
      <c r="L3">
        <v>23</v>
      </c>
      <c r="M3">
        <f>L3*4</f>
        <v>92</v>
      </c>
      <c r="N3">
        <v>15</v>
      </c>
      <c r="O3">
        <f>N3*4</f>
        <v>60</v>
      </c>
      <c r="P3">
        <v>22</v>
      </c>
      <c r="Q3">
        <f>P3*4</f>
        <v>88</v>
      </c>
      <c r="R3">
        <f>IF(COUNT(M3,O3,Q3)=3,SUM(M3,O3,Q3)-MIN(M3,O3,Q3),SUM(M3,O3,Q3))</f>
        <v>180</v>
      </c>
      <c r="S3">
        <v>46</v>
      </c>
      <c r="T3">
        <f>S3*4</f>
        <v>184</v>
      </c>
      <c r="V3" s="3">
        <f>SUM(J3+R3+T3)</f>
        <v>389.5</v>
      </c>
      <c r="W3" s="5">
        <f>(V3/430)*100</f>
        <v>90.58139534883722</v>
      </c>
      <c r="X3" s="4">
        <f>(V3-368.1)/31</f>
        <v>0.6903225806451606</v>
      </c>
      <c r="Y3" t="str">
        <f>IF(X3&gt;1,"A",IF(X3&gt;0,"B",IF(X3&gt;-1,"C",IF(X3&gt;-1.25,"D","F"))))</f>
        <v>B</v>
      </c>
      <c r="AA3" t="str">
        <f>IF(W3&gt;=90,"A",IF(W3&gt;=80,"B",IF(W3&gt;=70,"C",IF(W3&gt;=60,"D","F"))))</f>
        <v>A</v>
      </c>
    </row>
    <row r="4" spans="1:27" ht="12.75">
      <c r="A4" t="s">
        <v>34</v>
      </c>
      <c r="B4" t="s">
        <v>38</v>
      </c>
      <c r="C4" t="s">
        <v>39</v>
      </c>
      <c r="D4" t="s">
        <v>57</v>
      </c>
      <c r="F4" s="3">
        <v>9</v>
      </c>
      <c r="G4">
        <v>5</v>
      </c>
      <c r="H4">
        <v>7</v>
      </c>
      <c r="I4">
        <v>3</v>
      </c>
      <c r="J4">
        <f>IF(COUNT(F4:I4)=4,SUM(F4:I4)-MIN(F4:I4),SUM(F4:I4))</f>
        <v>21</v>
      </c>
      <c r="L4">
        <v>20</v>
      </c>
      <c r="M4">
        <f>L4*4</f>
        <v>80</v>
      </c>
      <c r="N4">
        <v>19</v>
      </c>
      <c r="O4">
        <f>N4*4</f>
        <v>76</v>
      </c>
      <c r="P4">
        <v>19</v>
      </c>
      <c r="Q4">
        <f>P4*4</f>
        <v>76</v>
      </c>
      <c r="R4">
        <f>IF(COUNT(M4,O4,Q4)=3,SUM(M4,O4,Q4)-MIN(M4,O4,Q4),SUM(M4,O4,Q4))</f>
        <v>156</v>
      </c>
      <c r="S4">
        <v>42</v>
      </c>
      <c r="T4">
        <f>S4*4</f>
        <v>168</v>
      </c>
      <c r="V4" s="3">
        <f>SUM(J4+R4+T4)</f>
        <v>345</v>
      </c>
      <c r="W4" s="5">
        <f>(V4/430)*100</f>
        <v>80.23255813953489</v>
      </c>
      <c r="X4" s="4">
        <f>(V4-368.1)/31</f>
        <v>-0.7451612903225814</v>
      </c>
      <c r="Y4" t="str">
        <f>IF(X4&gt;1,"A",IF(X4&gt;0,"B",IF(X4&gt;-1,"C",IF(X4&gt;-1.25,"D","F"))))</f>
        <v>C</v>
      </c>
      <c r="AA4" t="str">
        <f>IF(W4&gt;=90,"A",IF(W4&gt;=80,"B",IF(W4&gt;=70,"C",IF(W4&gt;=60,"D","F"))))</f>
        <v>B</v>
      </c>
    </row>
    <row r="5" spans="1:27" ht="12.75">
      <c r="A5" t="s">
        <v>34</v>
      </c>
      <c r="B5" t="s">
        <v>40</v>
      </c>
      <c r="C5" t="s">
        <v>41</v>
      </c>
      <c r="D5" t="s">
        <v>42</v>
      </c>
      <c r="F5" s="3"/>
      <c r="G5">
        <v>6</v>
      </c>
      <c r="H5">
        <v>0</v>
      </c>
      <c r="I5">
        <v>8</v>
      </c>
      <c r="J5">
        <f>IF(COUNT(F5:I5)=4,SUM(F5:I5)-MIN(F5:I5),SUM(F5:I5))</f>
        <v>14</v>
      </c>
      <c r="L5">
        <v>21</v>
      </c>
      <c r="M5">
        <f>L5*4</f>
        <v>84</v>
      </c>
      <c r="N5">
        <v>21</v>
      </c>
      <c r="O5">
        <f>N5*4</f>
        <v>84</v>
      </c>
      <c r="P5">
        <v>14</v>
      </c>
      <c r="Q5">
        <f>P5*4</f>
        <v>56</v>
      </c>
      <c r="R5">
        <f>IF(COUNT(M5,O5,Q5)=3,SUM(M5,O5,Q5)-MIN(M5,O5,Q5),SUM(M5,O5,Q5))</f>
        <v>168</v>
      </c>
      <c r="S5">
        <v>48</v>
      </c>
      <c r="T5">
        <f>S5*4</f>
        <v>192</v>
      </c>
      <c r="V5" s="3">
        <f>SUM(J5+R5+T5)</f>
        <v>374</v>
      </c>
      <c r="W5" s="5">
        <f>(V5/430)*100</f>
        <v>86.9767441860465</v>
      </c>
      <c r="X5" s="4">
        <f>(V5-368.1)/31</f>
        <v>0.19032258064516056</v>
      </c>
      <c r="Y5" t="str">
        <f>IF(X5&gt;1,"A",IF(X5&gt;0,"B",IF(X5&gt;-1,"C",IF(X5&gt;-1.25,"D","F"))))</f>
        <v>B</v>
      </c>
      <c r="AA5" t="str">
        <f>IF(W5&gt;=90,"A",IF(W5&gt;=80,"B",IF(W5&gt;=70,"C",IF(W5&gt;=60,"D","F"))))</f>
        <v>B</v>
      </c>
    </row>
    <row r="6" spans="1:27" ht="12.75">
      <c r="A6" t="s">
        <v>34</v>
      </c>
      <c r="B6" t="s">
        <v>43</v>
      </c>
      <c r="C6" t="s">
        <v>44</v>
      </c>
      <c r="D6" t="s">
        <v>0</v>
      </c>
      <c r="F6" s="3">
        <v>2.5</v>
      </c>
      <c r="G6">
        <v>4</v>
      </c>
      <c r="I6">
        <v>3</v>
      </c>
      <c r="J6">
        <f>IF(COUNT(F6:I6)=4,SUM(F6:I6)-MIN(F6:I6),SUM(F6:I6))</f>
        <v>9.5</v>
      </c>
      <c r="L6">
        <v>21</v>
      </c>
      <c r="M6">
        <f>L6*4</f>
        <v>84</v>
      </c>
      <c r="N6">
        <v>20</v>
      </c>
      <c r="O6">
        <f>N6*4</f>
        <v>80</v>
      </c>
      <c r="Q6">
        <v>0</v>
      </c>
      <c r="R6">
        <f>IF(COUNT(M6,O6,Q6)=3,SUM(M6,O6,Q6)-MIN(M6,O6,Q6),SUM(M6,O6,Q6))</f>
        <v>164</v>
      </c>
      <c r="S6">
        <v>39</v>
      </c>
      <c r="T6">
        <f>S6*4</f>
        <v>156</v>
      </c>
      <c r="V6" s="3">
        <f>SUM(J6+R6+T6)</f>
        <v>329.5</v>
      </c>
      <c r="W6" s="5">
        <f>(V6/430)*100</f>
        <v>76.62790697674419</v>
      </c>
      <c r="X6" s="4">
        <f>(V6-368.1)/31</f>
        <v>-1.2451612903225813</v>
      </c>
      <c r="Y6" t="str">
        <f>IF(X6&gt;1,"A",IF(X6&gt;0,"B",IF(X6&gt;-1,"C",IF(X6&gt;-1.25,"D","F"))))</f>
        <v>D</v>
      </c>
      <c r="AA6" t="str">
        <f>IF(W6&gt;=90,"A",IF(W6&gt;=80,"B",IF(W6&gt;=70,"C",IF(W6&gt;=60,"D","F"))))</f>
        <v>C</v>
      </c>
    </row>
    <row r="7" spans="1:27" ht="12.75">
      <c r="A7" t="s">
        <v>34</v>
      </c>
      <c r="B7" t="s">
        <v>45</v>
      </c>
      <c r="C7" t="s">
        <v>46</v>
      </c>
      <c r="D7" t="s">
        <v>33</v>
      </c>
      <c r="F7" s="3">
        <v>6.5</v>
      </c>
      <c r="G7">
        <v>2</v>
      </c>
      <c r="H7">
        <v>3</v>
      </c>
      <c r="I7">
        <v>5</v>
      </c>
      <c r="J7">
        <f>IF(COUNT(F7:I7)=4,SUM(F7:I7)-MIN(F7:I7),SUM(F7:I7))</f>
        <v>14.5</v>
      </c>
      <c r="L7">
        <v>18</v>
      </c>
      <c r="M7">
        <f>L7*4</f>
        <v>72</v>
      </c>
      <c r="N7">
        <v>24</v>
      </c>
      <c r="O7">
        <f>N7*4</f>
        <v>96</v>
      </c>
      <c r="P7">
        <v>25</v>
      </c>
      <c r="Q7">
        <f>P7*4</f>
        <v>100</v>
      </c>
      <c r="R7">
        <f>IF(COUNT(M7,O7,Q7)=3,SUM(M7,O7,Q7)-MIN(M7,O7,Q7),SUM(M7,O7,Q7))</f>
        <v>196</v>
      </c>
      <c r="S7">
        <v>49</v>
      </c>
      <c r="T7">
        <f>S7*4</f>
        <v>196</v>
      </c>
      <c r="V7" s="3">
        <f>SUM(J7+R7+T7)</f>
        <v>406.5</v>
      </c>
      <c r="W7" s="5">
        <f>(V7/430)*100</f>
        <v>94.53488372093022</v>
      </c>
      <c r="X7" s="4">
        <f>(V7-368.1)/31</f>
        <v>1.238709677419354</v>
      </c>
      <c r="Y7" t="str">
        <f>IF(X7&gt;1,"A",IF(X7&gt;0,"B",IF(X7&gt;-1,"C",IF(X7&gt;-1.25,"D","F"))))</f>
        <v>A</v>
      </c>
      <c r="AA7" t="str">
        <f>IF(W7&gt;=90,"A",IF(W7&gt;=80,"B",IF(W7&gt;=70,"C",IF(W7&gt;=60,"D","F"))))</f>
        <v>A</v>
      </c>
    </row>
    <row r="8" spans="6:22" ht="12.75">
      <c r="F8" s="3"/>
      <c r="V8" s="3"/>
    </row>
    <row r="9" spans="5:24" ht="12.75">
      <c r="E9" s="2" t="s">
        <v>14</v>
      </c>
      <c r="F9" s="1">
        <f>AVERAGE(F3:F7)</f>
        <v>6.625</v>
      </c>
      <c r="G9" s="1">
        <f>AVERAGE(G3:G7)</f>
        <v>5</v>
      </c>
      <c r="H9" s="1">
        <f>AVERAGE(H3:H7)</f>
        <v>3.5</v>
      </c>
      <c r="I9" s="1">
        <f>AVERAGE(I3:I7)</f>
        <v>5.6</v>
      </c>
      <c r="J9" s="1">
        <f>AVERAGE(J3:J7)</f>
        <v>16.9</v>
      </c>
      <c r="K9" s="1"/>
      <c r="L9" s="1">
        <f aca="true" t="shared" si="0" ref="L9:T9">AVERAGE(L3:L7)</f>
        <v>20.6</v>
      </c>
      <c r="M9" s="1">
        <f t="shared" si="0"/>
        <v>82.4</v>
      </c>
      <c r="N9" s="1">
        <f t="shared" si="0"/>
        <v>19.8</v>
      </c>
      <c r="O9" s="1">
        <f t="shared" si="0"/>
        <v>79.2</v>
      </c>
      <c r="P9" s="1">
        <f t="shared" si="0"/>
        <v>20</v>
      </c>
      <c r="Q9" s="1">
        <f t="shared" si="0"/>
        <v>64</v>
      </c>
      <c r="R9" s="1">
        <f t="shared" si="0"/>
        <v>172.8</v>
      </c>
      <c r="S9" s="1">
        <f t="shared" si="0"/>
        <v>44.8</v>
      </c>
      <c r="T9" s="1">
        <f t="shared" si="0"/>
        <v>179.2</v>
      </c>
      <c r="U9" s="1"/>
      <c r="V9" s="1">
        <f>AVERAGE(V3:V7)</f>
        <v>368.9</v>
      </c>
      <c r="W9" s="4"/>
      <c r="X9"/>
    </row>
    <row r="10" spans="5:24" ht="12.75">
      <c r="E10" s="2" t="s">
        <v>15</v>
      </c>
      <c r="F10" s="1">
        <f>STDEV(F3:F7)</f>
        <v>2.954516316872639</v>
      </c>
      <c r="G10" s="1">
        <f>STDEV(G3:G7)</f>
        <v>2.23606797749979</v>
      </c>
      <c r="H10" s="1">
        <f>STDEV(H3:H7)</f>
        <v>2.886751345948129</v>
      </c>
      <c r="I10" s="1">
        <f>STDEV(I3:I7)</f>
        <v>2.7928480087537877</v>
      </c>
      <c r="J10" s="1">
        <f>STDEV(J3:J7)</f>
        <v>6.31862326776965</v>
      </c>
      <c r="K10" s="1"/>
      <c r="L10" s="1">
        <f aca="true" t="shared" si="1" ref="L10:T10">STDEV(L3:L7)</f>
        <v>1.8165902124584825</v>
      </c>
      <c r="M10" s="1">
        <f t="shared" si="1"/>
        <v>7.26636084983393</v>
      </c>
      <c r="N10" s="1">
        <f t="shared" si="1"/>
        <v>3.2710854467592236</v>
      </c>
      <c r="O10" s="1">
        <f t="shared" si="1"/>
        <v>13.084341787036895</v>
      </c>
      <c r="P10" s="1">
        <f t="shared" si="1"/>
        <v>4.69041575982343</v>
      </c>
      <c r="Q10" s="1">
        <f t="shared" si="1"/>
        <v>39.293765408777</v>
      </c>
      <c r="R10" s="1">
        <f t="shared" si="1"/>
        <v>15.594870951694249</v>
      </c>
      <c r="S10" s="1">
        <f t="shared" si="1"/>
        <v>4.207136793592504</v>
      </c>
      <c r="T10" s="1">
        <f t="shared" si="1"/>
        <v>16.828547174370016</v>
      </c>
      <c r="U10" s="1"/>
      <c r="V10" s="1">
        <f>STDEV(V3:V7)</f>
        <v>31.57411914844163</v>
      </c>
      <c r="W10" s="4"/>
      <c r="X10"/>
    </row>
    <row r="11" spans="5:24" ht="12.75">
      <c r="E11" s="2" t="s">
        <v>17</v>
      </c>
      <c r="F11" s="1">
        <f>MAX(F3:F7)</f>
        <v>9</v>
      </c>
      <c r="G11" s="1">
        <f>MAX(G3:G7)</f>
        <v>8</v>
      </c>
      <c r="H11" s="1">
        <f>MAX(H3:H7)</f>
        <v>7</v>
      </c>
      <c r="I11" s="1">
        <f>MAX(I3:I7)</f>
        <v>9</v>
      </c>
      <c r="J11" s="1">
        <f>MAX(J3:J7)</f>
        <v>25.5</v>
      </c>
      <c r="K11" s="1"/>
      <c r="L11" s="1">
        <f aca="true" t="shared" si="2" ref="L11:T11">MAX(L3:L7)</f>
        <v>23</v>
      </c>
      <c r="M11" s="1">
        <f t="shared" si="2"/>
        <v>92</v>
      </c>
      <c r="N11" s="1">
        <f t="shared" si="2"/>
        <v>24</v>
      </c>
      <c r="O11" s="1">
        <f t="shared" si="2"/>
        <v>96</v>
      </c>
      <c r="P11" s="1">
        <f t="shared" si="2"/>
        <v>25</v>
      </c>
      <c r="Q11" s="1">
        <f t="shared" si="2"/>
        <v>100</v>
      </c>
      <c r="R11" s="1">
        <f t="shared" si="2"/>
        <v>196</v>
      </c>
      <c r="S11" s="1">
        <f t="shared" si="2"/>
        <v>49</v>
      </c>
      <c r="T11" s="1">
        <f t="shared" si="2"/>
        <v>196</v>
      </c>
      <c r="U11" s="1"/>
      <c r="V11" s="1">
        <f>MAX(V3:V7)</f>
        <v>406.5</v>
      </c>
      <c r="W11" s="4"/>
      <c r="X11"/>
    </row>
    <row r="12" spans="5:24" ht="12.75">
      <c r="E12" s="2" t="s">
        <v>18</v>
      </c>
      <c r="F12" s="1">
        <f>MIN(F3:F7)</f>
        <v>2.5</v>
      </c>
      <c r="G12" s="1">
        <f>MIN(G3:G7)</f>
        <v>2</v>
      </c>
      <c r="H12" s="1">
        <f>MIN(H3:H7)</f>
        <v>0</v>
      </c>
      <c r="I12" s="1">
        <f>MIN(I3:I7)</f>
        <v>3</v>
      </c>
      <c r="J12" s="1">
        <f>MIN(J3:J7)</f>
        <v>9.5</v>
      </c>
      <c r="K12" s="1"/>
      <c r="L12" s="1">
        <f aca="true" t="shared" si="3" ref="L12:T12">MIN(L3:L7)</f>
        <v>18</v>
      </c>
      <c r="M12" s="1">
        <f t="shared" si="3"/>
        <v>72</v>
      </c>
      <c r="N12" s="1">
        <f t="shared" si="3"/>
        <v>15</v>
      </c>
      <c r="O12" s="1">
        <f t="shared" si="3"/>
        <v>60</v>
      </c>
      <c r="P12" s="1">
        <f t="shared" si="3"/>
        <v>14</v>
      </c>
      <c r="Q12" s="1">
        <f t="shared" si="3"/>
        <v>0</v>
      </c>
      <c r="R12" s="1">
        <f t="shared" si="3"/>
        <v>156</v>
      </c>
      <c r="S12" s="1">
        <f t="shared" si="3"/>
        <v>39</v>
      </c>
      <c r="T12" s="1">
        <f t="shared" si="3"/>
        <v>156</v>
      </c>
      <c r="U12" s="1"/>
      <c r="V12" s="1">
        <f>MIN(V3:V7)</f>
        <v>329.5</v>
      </c>
      <c r="W12" s="4"/>
      <c r="X12"/>
    </row>
    <row r="13" spans="5:24" ht="12.75">
      <c r="E13" s="2" t="s">
        <v>16</v>
      </c>
      <c r="F13" s="1">
        <f>COUNT(F3:F7)</f>
        <v>4</v>
      </c>
      <c r="G13" s="1">
        <f>COUNT(G3:G7)</f>
        <v>5</v>
      </c>
      <c r="H13" s="1">
        <f>COUNT(H3:H7)</f>
        <v>4</v>
      </c>
      <c r="I13" s="1">
        <f>COUNT(I3:I7)</f>
        <v>5</v>
      </c>
      <c r="J13" s="1">
        <f>COUNT(J3:J7)</f>
        <v>5</v>
      </c>
      <c r="K13" s="1"/>
      <c r="L13" s="1">
        <f aca="true" t="shared" si="4" ref="L13:T13">COUNT(L3:L7)</f>
        <v>5</v>
      </c>
      <c r="M13" s="1">
        <f t="shared" si="4"/>
        <v>5</v>
      </c>
      <c r="N13" s="1">
        <f t="shared" si="4"/>
        <v>5</v>
      </c>
      <c r="O13" s="1">
        <f t="shared" si="4"/>
        <v>5</v>
      </c>
      <c r="P13" s="1">
        <f t="shared" si="4"/>
        <v>4</v>
      </c>
      <c r="Q13" s="1">
        <f t="shared" si="4"/>
        <v>5</v>
      </c>
      <c r="R13" s="1">
        <f t="shared" si="4"/>
        <v>5</v>
      </c>
      <c r="S13" s="1">
        <f t="shared" si="4"/>
        <v>5</v>
      </c>
      <c r="T13" s="1">
        <f t="shared" si="4"/>
        <v>5</v>
      </c>
      <c r="U13" s="1"/>
      <c r="V13" s="1">
        <f>COUNT(V3:V7)</f>
        <v>5</v>
      </c>
      <c r="W13" s="4"/>
      <c r="X13"/>
    </row>
    <row r="14" spans="5:24" ht="12.75">
      <c r="E14" s="2" t="s">
        <v>19</v>
      </c>
      <c r="F14" s="1">
        <f>MEDIAN(F3:F7)</f>
        <v>7.5</v>
      </c>
      <c r="G14" s="1">
        <f>MEDIAN(G3:G7)</f>
        <v>5</v>
      </c>
      <c r="H14" s="1">
        <f>MEDIAN(H3:H7)</f>
        <v>3.5</v>
      </c>
      <c r="I14" s="1">
        <f>MEDIAN(I3:I7)</f>
        <v>5</v>
      </c>
      <c r="J14" s="1">
        <f>MEDIAN(J3:J7)</f>
        <v>14.5</v>
      </c>
      <c r="K14" s="1"/>
      <c r="L14" s="1">
        <f aca="true" t="shared" si="5" ref="L14:T14">MEDIAN(L3:L7)</f>
        <v>21</v>
      </c>
      <c r="M14" s="1">
        <f t="shared" si="5"/>
        <v>84</v>
      </c>
      <c r="N14" s="1">
        <f t="shared" si="5"/>
        <v>20</v>
      </c>
      <c r="O14" s="1">
        <f t="shared" si="5"/>
        <v>80</v>
      </c>
      <c r="P14" s="1">
        <f t="shared" si="5"/>
        <v>20.5</v>
      </c>
      <c r="Q14" s="1">
        <f t="shared" si="5"/>
        <v>76</v>
      </c>
      <c r="R14" s="1">
        <f t="shared" si="5"/>
        <v>168</v>
      </c>
      <c r="S14" s="1">
        <f t="shared" si="5"/>
        <v>46</v>
      </c>
      <c r="T14" s="1">
        <f t="shared" si="5"/>
        <v>184</v>
      </c>
      <c r="U14" s="1"/>
      <c r="V14" s="1">
        <f>MEDIAN(V3:V7)</f>
        <v>374</v>
      </c>
      <c r="W14" s="4"/>
      <c r="X14"/>
    </row>
    <row r="15" spans="5:24" ht="12.75">
      <c r="E15" s="2" t="s">
        <v>20</v>
      </c>
      <c r="F15" s="1" t="e">
        <f>MODE(F3:F7)</f>
        <v>#N/A</v>
      </c>
      <c r="G15" s="1" t="e">
        <f>MODE(G3:G7)</f>
        <v>#N/A</v>
      </c>
      <c r="H15" s="1" t="e">
        <f>MODE(H3:H7)</f>
        <v>#N/A</v>
      </c>
      <c r="I15" s="1">
        <f>MODE(I3:I7)</f>
        <v>3</v>
      </c>
      <c r="J15" s="1" t="e">
        <f>MODE(J3:J7)</f>
        <v>#N/A</v>
      </c>
      <c r="K15" s="1"/>
      <c r="L15" s="1">
        <f aca="true" t="shared" si="6" ref="L15:R15">MODE(L3:L7)</f>
        <v>21</v>
      </c>
      <c r="M15" s="1">
        <f t="shared" si="6"/>
        <v>84</v>
      </c>
      <c r="N15" s="1" t="e">
        <f t="shared" si="6"/>
        <v>#N/A</v>
      </c>
      <c r="O15" s="1" t="e">
        <f t="shared" si="6"/>
        <v>#N/A</v>
      </c>
      <c r="P15" s="1" t="e">
        <f t="shared" si="6"/>
        <v>#N/A</v>
      </c>
      <c r="Q15" s="1" t="e">
        <f t="shared" si="6"/>
        <v>#N/A</v>
      </c>
      <c r="R15" s="1" t="e">
        <f t="shared" si="6"/>
        <v>#N/A</v>
      </c>
      <c r="S15" s="1"/>
      <c r="T15" s="1"/>
      <c r="U15" s="1"/>
      <c r="V15" s="1" t="e">
        <f>MODE(V3:V7)</f>
        <v>#N/A</v>
      </c>
      <c r="W15" s="4"/>
      <c r="X15"/>
    </row>
    <row r="17" ht="12.75">
      <c r="J17" t="s">
        <v>9</v>
      </c>
    </row>
    <row r="18" ht="12.75">
      <c r="A18" t="s">
        <v>49</v>
      </c>
    </row>
    <row r="22" spans="14:15" ht="12.75">
      <c r="N22" t="s">
        <v>30</v>
      </c>
      <c r="O22" s="5" t="s">
        <v>31</v>
      </c>
    </row>
    <row r="23" spans="13:15" ht="12.75">
      <c r="M23" t="s">
        <v>24</v>
      </c>
      <c r="N23">
        <f>COUNTIF(Y3:Y7,"A")</f>
        <v>1</v>
      </c>
      <c r="O23" s="5">
        <f>(N23/5)*100</f>
        <v>20</v>
      </c>
    </row>
    <row r="24" spans="13:15" ht="12.75">
      <c r="M24" t="s">
        <v>25</v>
      </c>
      <c r="N24">
        <f>COUNTIF(Y3:Y7,"B")</f>
        <v>2</v>
      </c>
      <c r="O24" s="5">
        <f>(N24/5)*100</f>
        <v>40</v>
      </c>
    </row>
    <row r="25" spans="13:15" ht="12.75">
      <c r="M25" t="s">
        <v>26</v>
      </c>
      <c r="N25">
        <f>COUNTIF(Y3:Y7,"C")</f>
        <v>1</v>
      </c>
      <c r="O25" s="5">
        <f>(N25/5)*100</f>
        <v>20</v>
      </c>
    </row>
    <row r="26" spans="13:15" ht="12.75">
      <c r="M26" t="s">
        <v>27</v>
      </c>
      <c r="N26">
        <f>COUNTIF(Y3:Y7,"D")</f>
        <v>1</v>
      </c>
      <c r="O26" s="5">
        <f>(N26/5)*100</f>
        <v>20</v>
      </c>
    </row>
    <row r="27" spans="13:15" ht="12.75">
      <c r="M27" t="s">
        <v>28</v>
      </c>
      <c r="N27">
        <f>COUNTIF(Y3:Y7,"F")</f>
        <v>0</v>
      </c>
      <c r="O27" s="5">
        <f>(N27/5)*100</f>
        <v>0</v>
      </c>
    </row>
    <row r="28" spans="14:15" ht="12.75">
      <c r="N28">
        <f>SUM(N23:N27)</f>
        <v>5</v>
      </c>
      <c r="O28" s="5">
        <f>SUM(O23:O27)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8" sqref="B8"/>
    </sheetView>
  </sheetViews>
  <sheetFormatPr defaultColWidth="11.00390625" defaultRowHeight="12"/>
  <sheetData>
    <row r="1" spans="1:2" ht="12.75">
      <c r="A1" t="s">
        <v>29</v>
      </c>
      <c r="B1" t="s">
        <v>3</v>
      </c>
    </row>
    <row r="2" spans="1:2" ht="12.75">
      <c r="A2">
        <v>-5</v>
      </c>
      <c r="B2" t="s">
        <v>4</v>
      </c>
    </row>
    <row r="3" spans="1:2" ht="12.75">
      <c r="A3">
        <v>-1.25</v>
      </c>
      <c r="B3" t="s">
        <v>55</v>
      </c>
    </row>
    <row r="4" spans="1:2" ht="12.75">
      <c r="A4">
        <v>-1</v>
      </c>
      <c r="B4" t="s">
        <v>56</v>
      </c>
    </row>
    <row r="5" spans="1:2" ht="12.75">
      <c r="A5">
        <v>0</v>
      </c>
      <c r="B5" t="s">
        <v>5</v>
      </c>
    </row>
    <row r="6" spans="1:2" ht="12.75">
      <c r="A6">
        <v>1</v>
      </c>
      <c r="B6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Ritchie</dc:creator>
  <cp:keywords/>
  <dc:description/>
  <cp:lastModifiedBy>Jason Ritchie</cp:lastModifiedBy>
  <dcterms:created xsi:type="dcterms:W3CDTF">2002-08-30T16:05:40Z</dcterms:created>
  <cp:category/>
  <cp:version/>
  <cp:contentType/>
  <cp:contentStatus/>
</cp:coreProperties>
</file>